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ndept\Administration\Boards,Departments,Committees,Commissions\CAMC\FY21\"/>
    </mc:Choice>
  </mc:AlternateContent>
  <xr:revisionPtr revIDLastSave="0" documentId="13_ncr:1_{24D861EF-1464-4CF7-AC2A-FDC4A873978A}" xr6:coauthVersionLast="45" xr6:coauthVersionMax="45" xr10:uidLastSave="{00000000-0000-0000-0000-000000000000}"/>
  <bookViews>
    <workbookView xWindow="-28920" yWindow="-660" windowWidth="29040" windowHeight="15840" xr2:uid="{BE0B5C61-5FB6-4465-A62E-3E64AFCF6F42}"/>
  </bookViews>
  <sheets>
    <sheet name="Sheet1" sheetId="1" r:id="rId1"/>
  </sheets>
  <definedNames>
    <definedName name="_xlnm.Print_Area" localSheetId="0">Sheet1!$A$3:$X$31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1" l="1"/>
  <c r="F7" i="1"/>
  <c r="F6" i="1"/>
  <c r="A8" i="1" l="1"/>
  <c r="B8" i="1" s="1"/>
  <c r="B9" i="1"/>
  <c r="B10" i="1"/>
  <c r="B11" i="1"/>
  <c r="B13" i="1"/>
  <c r="B14" i="1"/>
  <c r="B15" i="1"/>
  <c r="B16" i="1"/>
  <c r="B17" i="1"/>
  <c r="B18" i="1"/>
  <c r="B19" i="1"/>
  <c r="B20" i="1"/>
  <c r="B21" i="1"/>
  <c r="B5" i="1"/>
  <c r="A6" i="1"/>
  <c r="A7" i="1"/>
  <c r="A9" i="1"/>
  <c r="A10" i="1"/>
  <c r="A11" i="1"/>
  <c r="A13" i="1"/>
  <c r="A14" i="1"/>
  <c r="A15" i="1"/>
  <c r="A16" i="1"/>
  <c r="A17" i="1"/>
  <c r="A18" i="1"/>
  <c r="A19" i="1"/>
  <c r="A20" i="1"/>
  <c r="A21" i="1"/>
  <c r="E29" i="1"/>
  <c r="E30" i="1"/>
  <c r="E32" i="1"/>
  <c r="E33" i="1"/>
  <c r="E34" i="1"/>
  <c r="E35" i="1"/>
  <c r="A12" i="1" s="1"/>
  <c r="B12" i="1" s="1"/>
  <c r="E36" i="1"/>
  <c r="E37" i="1"/>
  <c r="E38" i="1"/>
  <c r="E39" i="1"/>
  <c r="E40" i="1"/>
  <c r="E41" i="1"/>
  <c r="E42" i="1"/>
  <c r="E43" i="1"/>
  <c r="E44" i="1"/>
  <c r="A5" i="1"/>
  <c r="K28" i="1"/>
  <c r="J28" i="1"/>
  <c r="J45" i="1" s="1"/>
  <c r="K45" i="1"/>
  <c r="L28" i="1" s="1"/>
  <c r="L45" i="1" s="1"/>
  <c r="M28" i="1" s="1"/>
  <c r="M45" i="1" s="1"/>
  <c r="N28" i="1" s="1"/>
  <c r="N45" i="1" s="1"/>
  <c r="O28" i="1" s="1"/>
  <c r="O45" i="1" s="1"/>
  <c r="P28" i="1" s="1"/>
  <c r="P45" i="1" s="1"/>
  <c r="Q28" i="1" s="1"/>
  <c r="Q45" i="1" s="1"/>
  <c r="R28" i="1" s="1"/>
  <c r="R45" i="1" s="1"/>
  <c r="S28" i="1" s="1"/>
  <c r="S45" i="1" s="1"/>
  <c r="T28" i="1" s="1"/>
  <c r="T45" i="1" s="1"/>
  <c r="U28" i="1" s="1"/>
  <c r="U45" i="1" s="1"/>
  <c r="V28" i="1" s="1"/>
  <c r="V45" i="1" s="1"/>
  <c r="W28" i="1" s="1"/>
  <c r="W45" i="1" s="1"/>
  <c r="X28" i="1" s="1"/>
  <c r="X45" i="1" s="1"/>
  <c r="I45" i="1"/>
  <c r="D7" i="1"/>
  <c r="B7" i="1" s="1"/>
  <c r="F8" i="1" l="1"/>
  <c r="D8" i="1" s="1"/>
  <c r="F9" i="1"/>
  <c r="D9" i="1" s="1"/>
  <c r="F10" i="1"/>
  <c r="D10" i="1" s="1"/>
  <c r="F11" i="1"/>
  <c r="D11" i="1" s="1"/>
  <c r="F12" i="1"/>
  <c r="D12" i="1" s="1"/>
  <c r="F13" i="1"/>
  <c r="D13" i="1" s="1"/>
  <c r="F14" i="1"/>
  <c r="D14" i="1" s="1"/>
  <c r="F15" i="1"/>
  <c r="D15" i="1" s="1"/>
  <c r="F16" i="1"/>
  <c r="D16" i="1" s="1"/>
  <c r="F17" i="1"/>
  <c r="D17" i="1" s="1"/>
  <c r="F18" i="1"/>
  <c r="D18" i="1" s="1"/>
  <c r="F19" i="1"/>
  <c r="D19" i="1" s="1"/>
  <c r="F20" i="1"/>
  <c r="D20" i="1" s="1"/>
  <c r="F21" i="1"/>
  <c r="D21" i="1" s="1"/>
  <c r="D6" i="1"/>
  <c r="B6" i="1" s="1"/>
  <c r="I23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I22" i="1"/>
  <c r="I24" i="1" l="1"/>
  <c r="J23" i="1"/>
  <c r="J24" i="1" l="1"/>
  <c r="K23" i="1"/>
  <c r="L23" i="1" l="1"/>
  <c r="K24" i="1"/>
  <c r="M23" i="1" l="1"/>
  <c r="L24" i="1"/>
  <c r="N23" i="1" l="1"/>
  <c r="M24" i="1"/>
  <c r="O23" i="1" l="1"/>
  <c r="N24" i="1"/>
  <c r="P23" i="1" l="1"/>
  <c r="O24" i="1"/>
  <c r="Q23" i="1" l="1"/>
  <c r="P24" i="1"/>
  <c r="R23" i="1" l="1"/>
  <c r="Q24" i="1"/>
  <c r="S23" i="1" l="1"/>
  <c r="R24" i="1"/>
  <c r="T23" i="1" l="1"/>
  <c r="S24" i="1"/>
  <c r="U23" i="1" l="1"/>
  <c r="T24" i="1"/>
  <c r="V23" i="1" l="1"/>
  <c r="U24" i="1"/>
  <c r="W23" i="1" l="1"/>
  <c r="V24" i="1"/>
  <c r="X23" i="1" l="1"/>
  <c r="X24" i="1" s="1"/>
  <c r="W24" i="1"/>
</calcChain>
</file>

<file path=xl/sharedStrings.xml><?xml version="1.0" encoding="utf-8"?>
<sst xmlns="http://schemas.openxmlformats.org/spreadsheetml/2006/main" count="90" uniqueCount="37">
  <si>
    <t>FY</t>
  </si>
  <si>
    <t>FY20</t>
  </si>
  <si>
    <t>Total</t>
  </si>
  <si>
    <t>FY21</t>
  </si>
  <si>
    <t>FY22</t>
  </si>
  <si>
    <t>FY23</t>
  </si>
  <si>
    <t>FY24</t>
  </si>
  <si>
    <t>FY25</t>
  </si>
  <si>
    <t>FY26</t>
  </si>
  <si>
    <t>FY27</t>
  </si>
  <si>
    <t>FY28</t>
  </si>
  <si>
    <t>FY29</t>
  </si>
  <si>
    <t>FY30</t>
  </si>
  <si>
    <t>FY31</t>
  </si>
  <si>
    <t>FY32</t>
  </si>
  <si>
    <t>FY33</t>
  </si>
  <si>
    <t>FY34</t>
  </si>
  <si>
    <t>FY35</t>
  </si>
  <si>
    <t>FY36</t>
  </si>
  <si>
    <t>if 3% increase</t>
  </si>
  <si>
    <t>$ difference</t>
  </si>
  <si>
    <t>Borrowing</t>
  </si>
  <si>
    <t># Years</t>
  </si>
  <si>
    <t>Est. Free Cash</t>
  </si>
  <si>
    <t>Debt Service</t>
  </si>
  <si>
    <t>Total Cap $ Available</t>
  </si>
  <si>
    <t>FY37</t>
  </si>
  <si>
    <t>FY38</t>
  </si>
  <si>
    <t>FY39</t>
  </si>
  <si>
    <t>FY40</t>
  </si>
  <si>
    <t>Total not including use of Cap Stabilization</t>
  </si>
  <si>
    <t>Addl $ from Cap Stab</t>
  </si>
  <si>
    <t>Total w/ Cap Stab</t>
  </si>
  <si>
    <t>Capital Stabilization Account</t>
  </si>
  <si>
    <t>*Est. $100k addition from FY20 free cash</t>
  </si>
  <si>
    <t>Total Remaining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</si>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</sst>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7" formatCode="[$-F400]h:mm:ss\ AM/PM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/>
    <xf numFmtId="0" fontId="1" fillId="0" borderId="0" xfId="0" applyFont="1"/>
    <xf numFmtId="164" fontId="0" fillId="0" borderId="0" xfId="0" applyNumberFormat="1" applyFont="1"/>
    <xf numFmtId="167" fontId="1" fillId="3" borderId="2" xfId="0" applyNumberFormat="1" applyFont="1" applyFill="1" applyBorder="1" applyAlignment="1">
      <alignment wrapText="1"/>
    </xf>
    <xf numFmtId="167" fontId="1" fillId="4" borderId="2" xfId="0" applyNumberFormat="1" applyFont="1" applyFill="1" applyBorder="1" applyAlignment="1">
      <alignment wrapText="1"/>
    </xf>
    <xf numFmtId="0" fontId="1" fillId="2" borderId="2" xfId="0" applyFont="1" applyFill="1" applyBorder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0" fillId="3" borderId="2" xfId="0" applyFill="1" applyBorder="1"/>
    <xf numFmtId="0" fontId="0" fillId="4" borderId="2" xfId="0" applyFill="1" applyBorder="1"/>
    <xf numFmtId="0" fontId="0" fillId="2" borderId="2" xfId="0" applyFill="1" applyBorder="1"/>
    <xf numFmtId="164" fontId="0" fillId="0" borderId="2" xfId="0" applyNumberFormat="1" applyBorder="1"/>
    <xf numFmtId="164" fontId="1" fillId="3" borderId="2" xfId="0" applyNumberFormat="1" applyFont="1" applyFill="1" applyBorder="1"/>
    <xf numFmtId="164" fontId="0" fillId="4" borderId="2" xfId="0" applyNumberFormat="1" applyFill="1" applyBorder="1"/>
    <xf numFmtId="164" fontId="0" fillId="2" borderId="2" xfId="0" applyNumberFormat="1" applyFont="1" applyFill="1" applyBorder="1"/>
    <xf numFmtId="165" fontId="1" fillId="0" borderId="2" xfId="0" applyNumberFormat="1" applyFont="1" applyBorder="1"/>
    <xf numFmtId="0" fontId="0" fillId="0" borderId="2" xfId="0" applyFont="1" applyBorder="1"/>
    <xf numFmtId="165" fontId="0" fillId="0" borderId="2" xfId="0" applyNumberFormat="1" applyFont="1" applyBorder="1"/>
    <xf numFmtId="0" fontId="1" fillId="5" borderId="2" xfId="0" applyFont="1" applyFill="1" applyBorder="1"/>
    <xf numFmtId="164" fontId="1" fillId="5" borderId="2" xfId="0" applyNumberFormat="1" applyFont="1" applyFill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4" fontId="3" fillId="0" borderId="0" xfId="0" applyNumberFormat="1" applyFont="1"/>
    <xf numFmtId="164" fontId="0" fillId="0" borderId="2" xfId="0" applyNumberFormat="1" applyFont="1" applyBorder="1"/>
    <xf numFmtId="164" fontId="3" fillId="0" borderId="2" xfId="0" applyNumberFormat="1" applyFont="1" applyBorder="1"/>
    <xf numFmtId="0" fontId="1" fillId="0" borderId="2" xfId="0" applyFont="1" applyBorder="1" applyAlignment="1">
      <alignment wrapText="1"/>
    </xf>
    <xf numFmtId="0" fontId="0" fillId="0" borderId="0" xfId="0" applyFont="1" applyBorder="1"/>
    <xf numFmtId="165" fontId="0" fillId="0" borderId="0" xfId="0" applyNumberFormat="1" applyFont="1" applyBorder="1"/>
    <xf numFmtId="0" fontId="1" fillId="0" borderId="2" xfId="0" applyFont="1" applyFill="1" applyBorder="1"/>
    <xf numFmtId="0" fontId="0" fillId="0" borderId="2" xfId="0" applyFill="1" applyBorder="1"/>
    <xf numFmtId="164" fontId="0" fillId="0" borderId="2" xfId="0" applyNumberFormat="1" applyFont="1" applyFill="1" applyBorder="1"/>
    <xf numFmtId="164" fontId="0" fillId="0" borderId="0" xfId="0" applyNumberFormat="1" applyFont="1" applyFill="1" applyBorder="1"/>
    <xf numFmtId="0" fontId="1" fillId="0" borderId="0" xfId="0" applyFont="1" applyBorder="1" applyAlignment="1">
      <alignment horizontal="center"/>
    </xf>
    <xf numFmtId="164" fontId="1" fillId="0" borderId="2" xfId="0" applyNumberFormat="1" applyFont="1" applyBorder="1"/>
    <xf numFmtId="0" fontId="1" fillId="5" borderId="2" xfId="0" applyFont="1" applyFill="1" applyBorder="1" applyAlignment="1">
      <alignment wrapText="1"/>
    </xf>
    <xf numFmtId="0" fontId="1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C09B4-8234-4A3D-87AE-F8F9E7CCFF33}">
  <sheetPr>
    <pageSetUpPr fitToPage="1"/>
  </sheetPr>
  <dimension ref="A3:AE46"/>
  <sheetViews>
    <sheetView tabSelected="1" zoomScale="95" zoomScaleNormal="100" workbookViewId="0">
      <selection activeCell="B4" sqref="B4"/>
    </sheetView>
  </sheetViews>
  <sheetFormatPr defaultRowHeight="15" x14ac:dyDescent="0.25"/>
  <cols>
    <col min="1" max="2" width="11" customWidth="1"/>
    <col min="3" max="3" width="5.140625" bestFit="1" customWidth="1"/>
    <col min="4" max="4" width="10.5703125" customWidth="1"/>
    <col min="5" max="5" width="10.140625" customWidth="1"/>
    <col min="6" max="6" width="15.85546875" bestFit="1" customWidth="1"/>
    <col min="7" max="7" width="7.28515625" bestFit="1" customWidth="1"/>
    <col min="8" max="8" width="13.28515625" bestFit="1" customWidth="1"/>
    <col min="9" max="21" width="11.140625" bestFit="1" customWidth="1"/>
    <col min="22" max="24" width="12.7109375" bestFit="1" customWidth="1"/>
    <col min="25" max="28" width="8.5703125" hidden="1" customWidth="1"/>
  </cols>
  <sheetData>
    <row r="3" spans="1:24" x14ac:dyDescent="0.25">
      <c r="H3" s="2" t="s">
        <v>24</v>
      </c>
    </row>
    <row r="4" spans="1:24" ht="31.5" customHeight="1" x14ac:dyDescent="0.25">
      <c r="A4" s="28" t="s">
        <v>31</v>
      </c>
      <c r="B4" s="28" t="s">
        <v>32</v>
      </c>
      <c r="C4" s="9" t="s">
        <v>0</v>
      </c>
      <c r="D4" s="4" t="s">
        <v>25</v>
      </c>
      <c r="E4" s="5" t="s">
        <v>23</v>
      </c>
      <c r="F4" s="6" t="s">
        <v>21</v>
      </c>
      <c r="G4" s="7" t="s">
        <v>22</v>
      </c>
      <c r="H4" s="9" t="s">
        <v>1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12</v>
      </c>
      <c r="S4" s="9" t="s">
        <v>13</v>
      </c>
      <c r="T4" s="9" t="s">
        <v>14</v>
      </c>
      <c r="U4" s="9" t="s">
        <v>15</v>
      </c>
      <c r="V4" s="9" t="s">
        <v>16</v>
      </c>
      <c r="W4" s="9" t="s">
        <v>17</v>
      </c>
      <c r="X4" s="9" t="s">
        <v>18</v>
      </c>
    </row>
    <row r="5" spans="1:24" x14ac:dyDescent="0.25">
      <c r="A5" s="36">
        <f>SUM(E28)</f>
        <v>0</v>
      </c>
      <c r="B5" s="36">
        <f>SUM(A5+D5)</f>
        <v>0</v>
      </c>
      <c r="C5" s="9" t="s">
        <v>1</v>
      </c>
      <c r="D5" s="10"/>
      <c r="E5" s="11"/>
      <c r="F5" s="12"/>
      <c r="G5" s="7"/>
      <c r="H5" s="13">
        <v>666517.79</v>
      </c>
      <c r="I5" s="13">
        <v>623118.76</v>
      </c>
      <c r="J5" s="13">
        <v>591493.76</v>
      </c>
      <c r="K5" s="13">
        <v>563846.88</v>
      </c>
      <c r="L5" s="13">
        <v>546450</v>
      </c>
      <c r="M5" s="13">
        <v>507825</v>
      </c>
      <c r="N5" s="13">
        <v>474743.75</v>
      </c>
      <c r="O5" s="13">
        <v>456981.25</v>
      </c>
      <c r="P5" s="13">
        <v>331050</v>
      </c>
      <c r="Q5" s="13">
        <v>155250</v>
      </c>
      <c r="R5" s="13">
        <v>30750</v>
      </c>
      <c r="S5" s="13"/>
      <c r="T5" s="13"/>
      <c r="U5" s="13"/>
      <c r="V5" s="13"/>
      <c r="W5" s="13"/>
      <c r="X5" s="13"/>
    </row>
    <row r="6" spans="1:24" x14ac:dyDescent="0.25">
      <c r="A6" s="36">
        <f t="shared" ref="A6:A21" si="0">SUM(E29)</f>
        <v>0</v>
      </c>
      <c r="B6" s="36">
        <f t="shared" ref="B6:B21" si="1">SUM(A6+D6)</f>
        <v>717750</v>
      </c>
      <c r="C6" s="9" t="s">
        <v>3</v>
      </c>
      <c r="D6" s="14">
        <f>SUM(E6:F6)</f>
        <v>717750</v>
      </c>
      <c r="E6" s="15">
        <v>450000</v>
      </c>
      <c r="F6" s="16">
        <f>SUM(H6:X6)*0.85</f>
        <v>267750</v>
      </c>
      <c r="G6" s="7">
        <v>5</v>
      </c>
      <c r="H6" s="13"/>
      <c r="I6" s="13">
        <v>63000</v>
      </c>
      <c r="J6" s="13">
        <v>63000</v>
      </c>
      <c r="K6" s="13">
        <v>63000</v>
      </c>
      <c r="L6" s="13">
        <v>63000</v>
      </c>
      <c r="M6" s="13">
        <v>63000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 x14ac:dyDescent="0.25">
      <c r="A7" s="36">
        <f t="shared" si="0"/>
        <v>0</v>
      </c>
      <c r="B7" s="36">
        <f t="shared" si="1"/>
        <v>571000</v>
      </c>
      <c r="C7" s="9" t="s">
        <v>4</v>
      </c>
      <c r="D7" s="14">
        <f>SUM(E7:F7)</f>
        <v>571000</v>
      </c>
      <c r="E7" s="15">
        <v>350000</v>
      </c>
      <c r="F7" s="16">
        <f>SUM(H7:X7)*0.85</f>
        <v>221000</v>
      </c>
      <c r="G7" s="7">
        <v>5</v>
      </c>
      <c r="H7" s="13"/>
      <c r="I7" s="13"/>
      <c r="J7" s="13">
        <v>52000</v>
      </c>
      <c r="K7" s="13">
        <v>52000</v>
      </c>
      <c r="L7" s="13">
        <v>52000</v>
      </c>
      <c r="M7" s="13">
        <v>52000</v>
      </c>
      <c r="N7" s="13">
        <v>52000</v>
      </c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x14ac:dyDescent="0.25">
      <c r="A8" s="36">
        <f t="shared" si="0"/>
        <v>699123</v>
      </c>
      <c r="B8" s="36">
        <f t="shared" si="1"/>
        <v>1257373</v>
      </c>
      <c r="C8" s="9" t="s">
        <v>5</v>
      </c>
      <c r="D8" s="14">
        <f t="shared" ref="D7:D21" si="2">SUM(E8:F8)</f>
        <v>558250</v>
      </c>
      <c r="E8" s="15">
        <v>350000</v>
      </c>
      <c r="F8" s="16">
        <f t="shared" ref="F7:F21" si="3">SUM(H8:X8)*0.85</f>
        <v>208250</v>
      </c>
      <c r="G8" s="7">
        <v>5</v>
      </c>
      <c r="H8" s="13"/>
      <c r="I8" s="13"/>
      <c r="J8" s="13"/>
      <c r="K8" s="13">
        <v>49000</v>
      </c>
      <c r="L8" s="13">
        <v>49000</v>
      </c>
      <c r="M8" s="13">
        <v>49000</v>
      </c>
      <c r="N8" s="13">
        <v>49000</v>
      </c>
      <c r="O8" s="13">
        <v>49000</v>
      </c>
      <c r="P8" s="13"/>
      <c r="Q8" s="13"/>
      <c r="R8" s="13"/>
      <c r="S8" s="13"/>
      <c r="T8" s="13"/>
      <c r="U8" s="13"/>
      <c r="V8" s="13"/>
      <c r="W8" s="13"/>
      <c r="X8" s="13"/>
    </row>
    <row r="9" spans="1:24" x14ac:dyDescent="0.25">
      <c r="A9" s="36">
        <f t="shared" si="0"/>
        <v>0</v>
      </c>
      <c r="B9" s="36">
        <f t="shared" si="1"/>
        <v>520000</v>
      </c>
      <c r="C9" s="9" t="s">
        <v>6</v>
      </c>
      <c r="D9" s="14">
        <f t="shared" si="2"/>
        <v>520000</v>
      </c>
      <c r="E9" s="15">
        <v>350000</v>
      </c>
      <c r="F9" s="16">
        <f t="shared" si="3"/>
        <v>170000</v>
      </c>
      <c r="G9" s="7">
        <v>5</v>
      </c>
      <c r="H9" s="13"/>
      <c r="I9" s="13"/>
      <c r="J9" s="13"/>
      <c r="K9" s="13"/>
      <c r="L9" s="13">
        <v>40000</v>
      </c>
      <c r="M9" s="13">
        <v>40000</v>
      </c>
      <c r="N9" s="13">
        <v>40000</v>
      </c>
      <c r="O9" s="13">
        <v>40000</v>
      </c>
      <c r="P9" s="13">
        <v>40000</v>
      </c>
      <c r="Q9" s="13"/>
      <c r="R9" s="13"/>
      <c r="S9" s="13"/>
      <c r="T9" s="13"/>
      <c r="U9" s="13"/>
      <c r="V9" s="13"/>
      <c r="W9" s="13"/>
      <c r="X9" s="13"/>
    </row>
    <row r="10" spans="1:24" x14ac:dyDescent="0.25">
      <c r="A10" s="36">
        <f t="shared" si="0"/>
        <v>0</v>
      </c>
      <c r="B10" s="36">
        <f t="shared" si="1"/>
        <v>605000</v>
      </c>
      <c r="C10" s="9" t="s">
        <v>7</v>
      </c>
      <c r="D10" s="14">
        <f t="shared" si="2"/>
        <v>605000</v>
      </c>
      <c r="E10" s="15">
        <v>350000</v>
      </c>
      <c r="F10" s="16">
        <f t="shared" si="3"/>
        <v>255000</v>
      </c>
      <c r="G10" s="7">
        <v>5</v>
      </c>
      <c r="H10" s="13"/>
      <c r="I10" s="13"/>
      <c r="J10" s="13"/>
      <c r="K10" s="13"/>
      <c r="L10" s="13"/>
      <c r="M10" s="13">
        <v>60000</v>
      </c>
      <c r="N10" s="13">
        <v>60000</v>
      </c>
      <c r="O10" s="13">
        <v>60000</v>
      </c>
      <c r="P10" s="13">
        <v>60000</v>
      </c>
      <c r="Q10" s="13">
        <v>60000</v>
      </c>
      <c r="R10" s="13"/>
      <c r="S10" s="13"/>
      <c r="T10" s="13"/>
      <c r="U10" s="13"/>
      <c r="V10" s="13"/>
      <c r="W10" s="13"/>
      <c r="X10" s="13"/>
    </row>
    <row r="11" spans="1:24" x14ac:dyDescent="0.25">
      <c r="A11" s="36">
        <f t="shared" si="0"/>
        <v>0</v>
      </c>
      <c r="B11" s="36">
        <f t="shared" si="1"/>
        <v>860000</v>
      </c>
      <c r="C11" s="9" t="s">
        <v>8</v>
      </c>
      <c r="D11" s="14">
        <f t="shared" si="2"/>
        <v>860000</v>
      </c>
      <c r="E11" s="15">
        <v>350000</v>
      </c>
      <c r="F11" s="16">
        <f t="shared" si="3"/>
        <v>510000</v>
      </c>
      <c r="G11" s="7">
        <v>5</v>
      </c>
      <c r="H11" s="13"/>
      <c r="I11" s="13"/>
      <c r="J11" s="13"/>
      <c r="K11" s="13"/>
      <c r="L11" s="13"/>
      <c r="M11" s="13"/>
      <c r="N11" s="13">
        <v>120000</v>
      </c>
      <c r="O11" s="13">
        <v>120000</v>
      </c>
      <c r="P11" s="13">
        <v>120000</v>
      </c>
      <c r="Q11" s="13">
        <v>120000</v>
      </c>
      <c r="R11" s="13">
        <v>120000</v>
      </c>
      <c r="S11" s="13"/>
      <c r="T11" s="13"/>
      <c r="U11" s="13"/>
      <c r="V11" s="13"/>
      <c r="W11" s="13"/>
      <c r="X11" s="13"/>
    </row>
    <row r="12" spans="1:24" x14ac:dyDescent="0.25">
      <c r="A12" s="36">
        <f t="shared" si="0"/>
        <v>0</v>
      </c>
      <c r="B12" s="36">
        <f t="shared" si="1"/>
        <v>770250</v>
      </c>
      <c r="C12" s="9" t="s">
        <v>9</v>
      </c>
      <c r="D12" s="14">
        <f t="shared" si="2"/>
        <v>770250</v>
      </c>
      <c r="E12" s="15">
        <v>375000</v>
      </c>
      <c r="F12" s="16">
        <f t="shared" si="3"/>
        <v>395250</v>
      </c>
      <c r="G12" s="7">
        <v>5</v>
      </c>
      <c r="H12" s="13"/>
      <c r="I12" s="13"/>
      <c r="J12" s="13"/>
      <c r="K12" s="13"/>
      <c r="L12" s="13"/>
      <c r="M12" s="13"/>
      <c r="N12" s="13"/>
      <c r="O12" s="13">
        <v>93000</v>
      </c>
      <c r="P12" s="13">
        <v>93000</v>
      </c>
      <c r="Q12" s="13">
        <v>93000</v>
      </c>
      <c r="R12" s="13">
        <v>93000</v>
      </c>
      <c r="S12" s="13">
        <v>93000</v>
      </c>
      <c r="T12" s="13"/>
      <c r="U12" s="13"/>
      <c r="V12" s="13"/>
      <c r="W12" s="13"/>
      <c r="X12" s="13"/>
    </row>
    <row r="13" spans="1:24" x14ac:dyDescent="0.25">
      <c r="A13" s="36">
        <f t="shared" si="0"/>
        <v>0</v>
      </c>
      <c r="B13" s="36">
        <f t="shared" si="1"/>
        <v>1225000</v>
      </c>
      <c r="C13" s="9" t="s">
        <v>10</v>
      </c>
      <c r="D13" s="14">
        <f t="shared" si="2"/>
        <v>1225000</v>
      </c>
      <c r="E13" s="15">
        <v>375000</v>
      </c>
      <c r="F13" s="16">
        <f t="shared" si="3"/>
        <v>850000</v>
      </c>
      <c r="G13" s="7">
        <v>5</v>
      </c>
      <c r="H13" s="13"/>
      <c r="I13" s="13"/>
      <c r="J13" s="13"/>
      <c r="K13" s="13"/>
      <c r="L13" s="13"/>
      <c r="M13" s="13"/>
      <c r="N13" s="13"/>
      <c r="O13" s="13"/>
      <c r="P13" s="13">
        <v>200000</v>
      </c>
      <c r="Q13" s="13">
        <v>200000</v>
      </c>
      <c r="R13" s="13">
        <v>200000</v>
      </c>
      <c r="S13" s="13">
        <v>200000</v>
      </c>
      <c r="T13" s="13">
        <v>200000</v>
      </c>
      <c r="U13" s="13"/>
      <c r="V13" s="13"/>
      <c r="W13" s="13"/>
      <c r="X13" s="13"/>
    </row>
    <row r="14" spans="1:24" x14ac:dyDescent="0.25">
      <c r="A14" s="36">
        <f t="shared" si="0"/>
        <v>0</v>
      </c>
      <c r="B14" s="36">
        <f t="shared" si="1"/>
        <v>1395000</v>
      </c>
      <c r="C14" s="9" t="s">
        <v>11</v>
      </c>
      <c r="D14" s="14">
        <f t="shared" si="2"/>
        <v>1395000</v>
      </c>
      <c r="E14" s="15">
        <v>375000</v>
      </c>
      <c r="F14" s="16">
        <f t="shared" si="3"/>
        <v>1020000</v>
      </c>
      <c r="G14" s="7">
        <v>5</v>
      </c>
      <c r="H14" s="13"/>
      <c r="I14" s="13"/>
      <c r="J14" s="13"/>
      <c r="K14" s="13"/>
      <c r="L14" s="13"/>
      <c r="M14" s="13"/>
      <c r="N14" s="13"/>
      <c r="O14" s="13"/>
      <c r="P14" s="13"/>
      <c r="Q14" s="13">
        <v>240000</v>
      </c>
      <c r="R14" s="13">
        <v>240000</v>
      </c>
      <c r="S14" s="13">
        <v>240000</v>
      </c>
      <c r="T14" s="13">
        <v>240000</v>
      </c>
      <c r="U14" s="13">
        <v>240000</v>
      </c>
      <c r="V14" s="13"/>
      <c r="W14" s="13"/>
      <c r="X14" s="13"/>
    </row>
    <row r="15" spans="1:24" x14ac:dyDescent="0.25">
      <c r="A15" s="36">
        <f t="shared" si="0"/>
        <v>0</v>
      </c>
      <c r="B15" s="36">
        <f t="shared" si="1"/>
        <v>1267500</v>
      </c>
      <c r="C15" s="9" t="s">
        <v>12</v>
      </c>
      <c r="D15" s="14">
        <f t="shared" si="2"/>
        <v>1267500</v>
      </c>
      <c r="E15" s="15">
        <v>375000</v>
      </c>
      <c r="F15" s="16">
        <f t="shared" si="3"/>
        <v>892500</v>
      </c>
      <c r="G15" s="7">
        <v>5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>
        <v>210000</v>
      </c>
      <c r="S15" s="13">
        <v>210000</v>
      </c>
      <c r="T15" s="13">
        <v>210000</v>
      </c>
      <c r="U15" s="13">
        <v>210000</v>
      </c>
      <c r="V15" s="13">
        <v>210000</v>
      </c>
      <c r="W15" s="13"/>
      <c r="X15" s="13"/>
    </row>
    <row r="16" spans="1:24" x14ac:dyDescent="0.25">
      <c r="A16" s="36">
        <f t="shared" si="0"/>
        <v>0</v>
      </c>
      <c r="B16" s="36">
        <f t="shared" si="1"/>
        <v>1140000</v>
      </c>
      <c r="C16" s="9" t="s">
        <v>13</v>
      </c>
      <c r="D16" s="14">
        <f t="shared" si="2"/>
        <v>1140000</v>
      </c>
      <c r="E16" s="15">
        <v>375000</v>
      </c>
      <c r="F16" s="16">
        <f t="shared" si="3"/>
        <v>765000</v>
      </c>
      <c r="G16" s="7">
        <v>5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>
        <v>180000</v>
      </c>
      <c r="T16" s="13">
        <v>180000</v>
      </c>
      <c r="U16" s="13">
        <v>180000</v>
      </c>
      <c r="V16" s="13">
        <v>180000</v>
      </c>
      <c r="W16" s="13">
        <v>180000</v>
      </c>
      <c r="X16" s="13"/>
    </row>
    <row r="17" spans="1:28" x14ac:dyDescent="0.25">
      <c r="A17" s="36">
        <f t="shared" si="0"/>
        <v>0</v>
      </c>
      <c r="B17" s="36">
        <f t="shared" si="1"/>
        <v>910000</v>
      </c>
      <c r="C17" s="9" t="s">
        <v>14</v>
      </c>
      <c r="D17" s="14">
        <f t="shared" si="2"/>
        <v>910000</v>
      </c>
      <c r="E17" s="15">
        <v>400000</v>
      </c>
      <c r="F17" s="16">
        <f t="shared" si="3"/>
        <v>510000</v>
      </c>
      <c r="G17" s="7">
        <v>5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>
        <v>120000</v>
      </c>
      <c r="U17" s="13">
        <v>120000</v>
      </c>
      <c r="V17" s="13">
        <v>120000</v>
      </c>
      <c r="W17" s="13">
        <v>120000</v>
      </c>
      <c r="X17" s="13">
        <v>120000</v>
      </c>
    </row>
    <row r="18" spans="1:28" x14ac:dyDescent="0.25">
      <c r="A18" s="36">
        <f t="shared" si="0"/>
        <v>0</v>
      </c>
      <c r="B18" s="36">
        <f t="shared" si="1"/>
        <v>1165000</v>
      </c>
      <c r="C18" s="9" t="s">
        <v>15</v>
      </c>
      <c r="D18" s="14">
        <f t="shared" si="2"/>
        <v>1165000</v>
      </c>
      <c r="E18" s="15">
        <v>400000</v>
      </c>
      <c r="F18" s="16">
        <f t="shared" si="3"/>
        <v>765000</v>
      </c>
      <c r="G18" s="7">
        <v>5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>
        <v>225000</v>
      </c>
      <c r="V18" s="13">
        <v>225000</v>
      </c>
      <c r="W18" s="13">
        <v>225000</v>
      </c>
      <c r="X18" s="13">
        <v>225000</v>
      </c>
      <c r="Y18" s="1">
        <v>225000</v>
      </c>
    </row>
    <row r="19" spans="1:28" x14ac:dyDescent="0.25">
      <c r="A19" s="36">
        <f t="shared" si="0"/>
        <v>0</v>
      </c>
      <c r="B19" s="36">
        <f t="shared" si="1"/>
        <v>1096150</v>
      </c>
      <c r="C19" s="9" t="s">
        <v>16</v>
      </c>
      <c r="D19" s="14">
        <f t="shared" si="2"/>
        <v>1096150</v>
      </c>
      <c r="E19" s="15">
        <v>400000</v>
      </c>
      <c r="F19" s="16">
        <f t="shared" si="3"/>
        <v>696150</v>
      </c>
      <c r="G19" s="7">
        <v>5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>
        <v>273000</v>
      </c>
      <c r="W19" s="13">
        <v>273000</v>
      </c>
      <c r="X19" s="13">
        <v>273000</v>
      </c>
      <c r="Y19" s="1">
        <v>273000</v>
      </c>
      <c r="Z19" s="1">
        <v>273000</v>
      </c>
    </row>
    <row r="20" spans="1:28" x14ac:dyDescent="0.25">
      <c r="A20" s="36">
        <f t="shared" si="0"/>
        <v>0</v>
      </c>
      <c r="B20" s="36">
        <f t="shared" si="1"/>
        <v>808000</v>
      </c>
      <c r="C20" s="9" t="s">
        <v>17</v>
      </c>
      <c r="D20" s="14">
        <f t="shared" si="2"/>
        <v>808000</v>
      </c>
      <c r="E20" s="15">
        <v>400000</v>
      </c>
      <c r="F20" s="16">
        <f t="shared" si="3"/>
        <v>408000</v>
      </c>
      <c r="G20" s="7">
        <v>5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>
        <v>240000</v>
      </c>
      <c r="X20" s="13">
        <v>240000</v>
      </c>
      <c r="Y20" s="1">
        <v>240000</v>
      </c>
      <c r="Z20" s="1">
        <v>240000</v>
      </c>
      <c r="AA20" s="1">
        <v>240000</v>
      </c>
    </row>
    <row r="21" spans="1:28" x14ac:dyDescent="0.25">
      <c r="A21" s="36">
        <f t="shared" si="0"/>
        <v>0</v>
      </c>
      <c r="B21" s="36">
        <f t="shared" si="1"/>
        <v>578500</v>
      </c>
      <c r="C21" s="9" t="s">
        <v>18</v>
      </c>
      <c r="D21" s="14">
        <f t="shared" si="2"/>
        <v>578500</v>
      </c>
      <c r="E21" s="15">
        <v>400000</v>
      </c>
      <c r="F21" s="16">
        <f t="shared" si="3"/>
        <v>178500</v>
      </c>
      <c r="G21" s="7">
        <v>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>
        <v>210000</v>
      </c>
      <c r="Y21" s="1">
        <v>210000</v>
      </c>
      <c r="Z21" s="1">
        <v>210000</v>
      </c>
      <c r="AA21" s="1">
        <v>210000</v>
      </c>
      <c r="AB21" s="1">
        <v>210000</v>
      </c>
    </row>
    <row r="22" spans="1:28" x14ac:dyDescent="0.25">
      <c r="D22" s="22" t="s">
        <v>30</v>
      </c>
      <c r="E22" s="23"/>
      <c r="H22" s="20" t="s">
        <v>2</v>
      </c>
      <c r="I22" s="21">
        <f>SUM(I5:I21)</f>
        <v>686118.76</v>
      </c>
      <c r="J22" s="21">
        <f t="shared" ref="J22:X22" si="4">SUM(J5:J21)</f>
        <v>706493.76</v>
      </c>
      <c r="K22" s="21">
        <f t="shared" si="4"/>
        <v>727846.88</v>
      </c>
      <c r="L22" s="21">
        <f t="shared" si="4"/>
        <v>750450</v>
      </c>
      <c r="M22" s="21">
        <f t="shared" si="4"/>
        <v>771825</v>
      </c>
      <c r="N22" s="21">
        <f t="shared" si="4"/>
        <v>795743.75</v>
      </c>
      <c r="O22" s="21">
        <f t="shared" si="4"/>
        <v>818981.25</v>
      </c>
      <c r="P22" s="21">
        <f t="shared" si="4"/>
        <v>844050</v>
      </c>
      <c r="Q22" s="21">
        <f t="shared" si="4"/>
        <v>868250</v>
      </c>
      <c r="R22" s="21">
        <f t="shared" si="4"/>
        <v>893750</v>
      </c>
      <c r="S22" s="21">
        <f t="shared" si="4"/>
        <v>923000</v>
      </c>
      <c r="T22" s="21">
        <f t="shared" si="4"/>
        <v>950000</v>
      </c>
      <c r="U22" s="21">
        <f t="shared" si="4"/>
        <v>975000</v>
      </c>
      <c r="V22" s="21">
        <f t="shared" si="4"/>
        <v>1008000</v>
      </c>
      <c r="W22" s="21">
        <f t="shared" si="4"/>
        <v>1038000</v>
      </c>
      <c r="X22" s="21">
        <f t="shared" si="4"/>
        <v>1068000</v>
      </c>
    </row>
    <row r="23" spans="1:28" x14ac:dyDescent="0.25">
      <c r="D23" s="24"/>
      <c r="E23" s="24"/>
      <c r="H23" s="9" t="s">
        <v>19</v>
      </c>
      <c r="I23" s="17">
        <f>SUM(H5*1.03)</f>
        <v>686513.32370000007</v>
      </c>
      <c r="J23" s="17">
        <f>SUM(I23*1.03)</f>
        <v>707108.7234110001</v>
      </c>
      <c r="K23" s="17">
        <f t="shared" ref="K23:X23" si="5">SUM(J23*1.03)</f>
        <v>728321.98511333007</v>
      </c>
      <c r="L23" s="17">
        <f t="shared" si="5"/>
        <v>750171.64466672996</v>
      </c>
      <c r="M23" s="17">
        <f t="shared" si="5"/>
        <v>772676.79400673183</v>
      </c>
      <c r="N23" s="17">
        <f t="shared" si="5"/>
        <v>795857.09782693384</v>
      </c>
      <c r="O23" s="17">
        <f t="shared" si="5"/>
        <v>819732.81076174183</v>
      </c>
      <c r="P23" s="17">
        <f t="shared" si="5"/>
        <v>844324.79508459405</v>
      </c>
      <c r="Q23" s="17">
        <f t="shared" si="5"/>
        <v>869654.53893713187</v>
      </c>
      <c r="R23" s="17">
        <f t="shared" si="5"/>
        <v>895744.1751052459</v>
      </c>
      <c r="S23" s="17">
        <f t="shared" si="5"/>
        <v>922616.50035840331</v>
      </c>
      <c r="T23" s="17">
        <f t="shared" si="5"/>
        <v>950294.99536915543</v>
      </c>
      <c r="U23" s="17">
        <f t="shared" si="5"/>
        <v>978803.84523023013</v>
      </c>
      <c r="V23" s="17">
        <f t="shared" si="5"/>
        <v>1008167.960587137</v>
      </c>
      <c r="W23" s="17">
        <f t="shared" si="5"/>
        <v>1038412.9994047511</v>
      </c>
      <c r="X23" s="17">
        <f t="shared" si="5"/>
        <v>1069565.3893868937</v>
      </c>
    </row>
    <row r="24" spans="1:28" x14ac:dyDescent="0.25">
      <c r="H24" s="18" t="s">
        <v>20</v>
      </c>
      <c r="I24" s="19">
        <f>SUM(I23-I22)</f>
        <v>394.563700000057</v>
      </c>
      <c r="J24" s="19">
        <f t="shared" ref="J24:X24" si="6">SUM(J23-J22)</f>
        <v>614.96341100009158</v>
      </c>
      <c r="K24" s="19">
        <f t="shared" si="6"/>
        <v>475.10511333006434</v>
      </c>
      <c r="L24" s="19">
        <f t="shared" si="6"/>
        <v>-278.35533327003941</v>
      </c>
      <c r="M24" s="19">
        <f t="shared" si="6"/>
        <v>851.79400673182681</v>
      </c>
      <c r="N24" s="19">
        <f t="shared" si="6"/>
        <v>113.3478269338375</v>
      </c>
      <c r="O24" s="19">
        <f t="shared" si="6"/>
        <v>751.56076174182817</v>
      </c>
      <c r="P24" s="19">
        <f t="shared" si="6"/>
        <v>274.79508459405042</v>
      </c>
      <c r="Q24" s="19">
        <f t="shared" si="6"/>
        <v>1404.5389371318743</v>
      </c>
      <c r="R24" s="19">
        <f t="shared" si="6"/>
        <v>1994.1751052459003</v>
      </c>
      <c r="S24" s="19">
        <f t="shared" si="6"/>
        <v>-383.49964159668889</v>
      </c>
      <c r="T24" s="19">
        <f t="shared" si="6"/>
        <v>294.99536915542558</v>
      </c>
      <c r="U24" s="19">
        <f t="shared" si="6"/>
        <v>3803.8452302301303</v>
      </c>
      <c r="V24" s="19">
        <f t="shared" si="6"/>
        <v>167.96058713702951</v>
      </c>
      <c r="W24" s="19">
        <f t="shared" si="6"/>
        <v>412.99940475111362</v>
      </c>
      <c r="X24" s="19">
        <f t="shared" si="6"/>
        <v>1565.3893868937157</v>
      </c>
    </row>
    <row r="25" spans="1:28" x14ac:dyDescent="0.25">
      <c r="H25" s="29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</row>
    <row r="26" spans="1:28" x14ac:dyDescent="0.25">
      <c r="G26" s="2" t="s">
        <v>33</v>
      </c>
    </row>
    <row r="27" spans="1:28" x14ac:dyDescent="0.25">
      <c r="E27" s="31" t="s">
        <v>21</v>
      </c>
      <c r="F27" s="7" t="s">
        <v>22</v>
      </c>
      <c r="G27" s="8"/>
      <c r="H27" s="9" t="s">
        <v>1</v>
      </c>
      <c r="I27" s="9" t="s">
        <v>3</v>
      </c>
      <c r="J27" s="9" t="s">
        <v>4</v>
      </c>
      <c r="K27" s="9" t="s">
        <v>5</v>
      </c>
      <c r="L27" s="9" t="s">
        <v>6</v>
      </c>
      <c r="M27" s="9" t="s">
        <v>7</v>
      </c>
      <c r="N27" s="9" t="s">
        <v>8</v>
      </c>
      <c r="O27" s="9" t="s">
        <v>9</v>
      </c>
      <c r="P27" s="9" t="s">
        <v>10</v>
      </c>
      <c r="Q27" s="9" t="s">
        <v>11</v>
      </c>
      <c r="R27" s="9" t="s">
        <v>12</v>
      </c>
      <c r="S27" s="9" t="s">
        <v>13</v>
      </c>
      <c r="T27" s="9" t="s">
        <v>14</v>
      </c>
      <c r="U27" s="9" t="s">
        <v>15</v>
      </c>
      <c r="V27" s="9" t="s">
        <v>16</v>
      </c>
      <c r="W27" s="9" t="s">
        <v>17</v>
      </c>
      <c r="X27" s="9" t="s">
        <v>18</v>
      </c>
      <c r="Y27" t="s">
        <v>26</v>
      </c>
      <c r="Z27" t="s">
        <v>27</v>
      </c>
      <c r="AA27" t="s">
        <v>28</v>
      </c>
      <c r="AB27" t="s">
        <v>29</v>
      </c>
    </row>
    <row r="28" spans="1:28" x14ac:dyDescent="0.25">
      <c r="A28" s="3" t="s">
        <v>34</v>
      </c>
      <c r="E28" s="32"/>
      <c r="F28" s="7"/>
      <c r="G28" s="9" t="s">
        <v>1</v>
      </c>
      <c r="H28" s="26">
        <v>599123</v>
      </c>
      <c r="I28" s="27">
        <v>699123</v>
      </c>
      <c r="J28" s="27">
        <f>SUM(I45)</f>
        <v>699123</v>
      </c>
      <c r="K28" s="27">
        <f t="shared" ref="K28:X28" si="7">SUM(J45)</f>
        <v>699123</v>
      </c>
      <c r="L28" s="27">
        <f t="shared" si="7"/>
        <v>0</v>
      </c>
      <c r="M28" s="27">
        <f t="shared" si="7"/>
        <v>0</v>
      </c>
      <c r="N28" s="27">
        <f t="shared" si="7"/>
        <v>0</v>
      </c>
      <c r="O28" s="27">
        <f t="shared" si="7"/>
        <v>0</v>
      </c>
      <c r="P28" s="27">
        <f t="shared" si="7"/>
        <v>0</v>
      </c>
      <c r="Q28" s="27">
        <f t="shared" si="7"/>
        <v>0</v>
      </c>
      <c r="R28" s="27">
        <f t="shared" si="7"/>
        <v>0</v>
      </c>
      <c r="S28" s="27">
        <f t="shared" si="7"/>
        <v>0</v>
      </c>
      <c r="T28" s="27">
        <f t="shared" si="7"/>
        <v>0</v>
      </c>
      <c r="U28" s="27">
        <f t="shared" si="7"/>
        <v>0</v>
      </c>
      <c r="V28" s="27">
        <f t="shared" si="7"/>
        <v>0</v>
      </c>
      <c r="W28" s="27">
        <f t="shared" si="7"/>
        <v>0</v>
      </c>
      <c r="X28" s="27">
        <f t="shared" si="7"/>
        <v>0</v>
      </c>
      <c r="Y28" s="25">
        <v>699123</v>
      </c>
      <c r="Z28" s="25">
        <v>699123</v>
      </c>
      <c r="AA28" s="25">
        <v>699123</v>
      </c>
      <c r="AB28" s="25">
        <v>699123</v>
      </c>
    </row>
    <row r="29" spans="1:28" x14ac:dyDescent="0.25">
      <c r="E29" s="33">
        <f>SUM(H29:X29)*0.85</f>
        <v>0</v>
      </c>
      <c r="F29" s="7">
        <v>0</v>
      </c>
      <c r="G29" s="9" t="s">
        <v>3</v>
      </c>
      <c r="H29" s="26"/>
      <c r="I29" s="8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1:28" x14ac:dyDescent="0.25">
      <c r="E30" s="33">
        <f t="shared" ref="E30:E44" si="8">SUM(H30:X30)*0.85</f>
        <v>0</v>
      </c>
      <c r="F30" s="7">
        <v>0</v>
      </c>
      <c r="G30" s="9" t="s">
        <v>4</v>
      </c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spans="1:28" x14ac:dyDescent="0.25">
      <c r="D31" s="38" t="s">
        <v>36</v>
      </c>
      <c r="E31" s="33">
        <f>SUM(H31:X31)</f>
        <v>699123</v>
      </c>
      <c r="F31" s="7">
        <v>1</v>
      </c>
      <c r="G31" s="9" t="s">
        <v>5</v>
      </c>
      <c r="H31" s="26"/>
      <c r="I31" s="26"/>
      <c r="J31" s="26"/>
      <c r="K31" s="26">
        <v>699123</v>
      </c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</row>
    <row r="32" spans="1:28" x14ac:dyDescent="0.25">
      <c r="E32" s="33">
        <f t="shared" si="8"/>
        <v>0</v>
      </c>
      <c r="F32" s="7">
        <v>0</v>
      </c>
      <c r="G32" s="9" t="s">
        <v>6</v>
      </c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</row>
    <row r="33" spans="5:24" x14ac:dyDescent="0.25">
      <c r="E33" s="33">
        <f t="shared" si="8"/>
        <v>0</v>
      </c>
      <c r="F33" s="7">
        <v>0</v>
      </c>
      <c r="G33" s="9" t="s">
        <v>7</v>
      </c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</row>
    <row r="34" spans="5:24" x14ac:dyDescent="0.25">
      <c r="E34" s="33">
        <f t="shared" si="8"/>
        <v>0</v>
      </c>
      <c r="F34" s="7">
        <v>0</v>
      </c>
      <c r="G34" s="9" t="s">
        <v>8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</row>
    <row r="35" spans="5:24" x14ac:dyDescent="0.25">
      <c r="E35" s="33">
        <f t="shared" si="8"/>
        <v>0</v>
      </c>
      <c r="F35" s="7">
        <v>0</v>
      </c>
      <c r="G35" s="9" t="s">
        <v>9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spans="5:24" x14ac:dyDescent="0.25">
      <c r="E36" s="33">
        <f t="shared" si="8"/>
        <v>0</v>
      </c>
      <c r="F36" s="7">
        <v>0</v>
      </c>
      <c r="G36" s="9" t="s">
        <v>10</v>
      </c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spans="5:24" x14ac:dyDescent="0.25">
      <c r="E37" s="33">
        <f t="shared" si="8"/>
        <v>0</v>
      </c>
      <c r="F37" s="7">
        <v>0</v>
      </c>
      <c r="G37" s="9" t="s">
        <v>11</v>
      </c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5:24" x14ac:dyDescent="0.25">
      <c r="E38" s="33">
        <f t="shared" si="8"/>
        <v>0</v>
      </c>
      <c r="F38" s="7">
        <v>0</v>
      </c>
      <c r="G38" s="9" t="s">
        <v>12</v>
      </c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spans="5:24" x14ac:dyDescent="0.25">
      <c r="E39" s="33">
        <f t="shared" si="8"/>
        <v>0</v>
      </c>
      <c r="F39" s="7">
        <v>0</v>
      </c>
      <c r="G39" s="9" t="s">
        <v>13</v>
      </c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spans="5:24" x14ac:dyDescent="0.25">
      <c r="E40" s="33">
        <f t="shared" si="8"/>
        <v>0</v>
      </c>
      <c r="F40" s="7">
        <v>0</v>
      </c>
      <c r="G40" s="9" t="s">
        <v>14</v>
      </c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5:24" x14ac:dyDescent="0.25">
      <c r="E41" s="33">
        <f t="shared" si="8"/>
        <v>0</v>
      </c>
      <c r="F41" s="7">
        <v>0</v>
      </c>
      <c r="G41" s="9" t="s">
        <v>15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5:24" x14ac:dyDescent="0.25">
      <c r="E42" s="33">
        <f t="shared" si="8"/>
        <v>0</v>
      </c>
      <c r="F42" s="7">
        <v>0</v>
      </c>
      <c r="G42" s="9" t="s">
        <v>16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5:24" x14ac:dyDescent="0.25">
      <c r="E43" s="33">
        <f t="shared" si="8"/>
        <v>0</v>
      </c>
      <c r="F43" s="7">
        <v>0</v>
      </c>
      <c r="G43" s="9" t="s">
        <v>17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5:24" x14ac:dyDescent="0.25">
      <c r="E44" s="33">
        <f t="shared" si="8"/>
        <v>0</v>
      </c>
      <c r="F44" s="7">
        <v>0</v>
      </c>
      <c r="G44" s="9" t="s">
        <v>18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5:24" ht="30" x14ac:dyDescent="0.25">
      <c r="E45" s="34"/>
      <c r="F45" s="35"/>
      <c r="H45" s="37" t="s">
        <v>35</v>
      </c>
      <c r="I45" s="21">
        <f>SUM(I28-I29-I30-I31-I32-I33-I34-I35-I36-I37-I38-I39-I40-I41-I42-I43-I44)</f>
        <v>699123</v>
      </c>
      <c r="J45" s="21">
        <f t="shared" ref="J45:X45" si="9">SUM(J28-J29-J30-J31-J32-J33-J34-J35-J36-J37-J38-J39-J40-J41-J42-J43-J44)</f>
        <v>699123</v>
      </c>
      <c r="K45" s="21">
        <f t="shared" si="9"/>
        <v>0</v>
      </c>
      <c r="L45" s="21">
        <f t="shared" si="9"/>
        <v>0</v>
      </c>
      <c r="M45" s="21">
        <f t="shared" si="9"/>
        <v>0</v>
      </c>
      <c r="N45" s="21">
        <f t="shared" si="9"/>
        <v>0</v>
      </c>
      <c r="O45" s="21">
        <f t="shared" si="9"/>
        <v>0</v>
      </c>
      <c r="P45" s="21">
        <f t="shared" si="9"/>
        <v>0</v>
      </c>
      <c r="Q45" s="21">
        <f t="shared" si="9"/>
        <v>0</v>
      </c>
      <c r="R45" s="21">
        <f t="shared" si="9"/>
        <v>0</v>
      </c>
      <c r="S45" s="21">
        <f t="shared" si="9"/>
        <v>0</v>
      </c>
      <c r="T45" s="21">
        <f t="shared" si="9"/>
        <v>0</v>
      </c>
      <c r="U45" s="21">
        <f t="shared" si="9"/>
        <v>0</v>
      </c>
      <c r="V45" s="21">
        <f t="shared" si="9"/>
        <v>0</v>
      </c>
      <c r="W45" s="21">
        <f t="shared" si="9"/>
        <v>0</v>
      </c>
      <c r="X45" s="21">
        <f t="shared" si="9"/>
        <v>0</v>
      </c>
    </row>
    <row r="46" spans="5:24" x14ac:dyDescent="0.25">
      <c r="E46" s="34"/>
      <c r="F46" s="35"/>
    </row>
  </sheetData>
  <mergeCells count="1">
    <mergeCell ref="D22:E23"/>
  </mergeCells>
  <phoneticPr fontId="2" type="noConversion"/>
  <pageMargins left="0.25" right="0.25" top="0.75" bottom="0.75" header="0.3" footer="0.3"/>
  <pageSetup paperSize="3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Hanson</dc:creator>
  <cp:lastModifiedBy>Matt Hanson</cp:lastModifiedBy>
  <cp:lastPrinted>2020-02-05T17:17:04Z</cp:lastPrinted>
  <dcterms:created xsi:type="dcterms:W3CDTF">2020-02-05T16:49:41Z</dcterms:created>
  <dcterms:modified xsi:type="dcterms:W3CDTF">2020-02-05T18:15:46Z</dcterms:modified>
</cp:coreProperties>
</file>